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1428" yWindow="336" windowWidth="14940" windowHeight="8640" activeTab="1"/>
  </bookViews>
  <sheets>
    <sheet name="SPC" sheetId="4" r:id="rId1"/>
    <sheet name="overview" sheetId="3" r:id="rId2"/>
  </sheets>
  <calcPr calcId="145621"/>
</workbook>
</file>

<file path=xl/calcChain.xml><?xml version="1.0" encoding="utf-8"?>
<calcChain xmlns="http://schemas.openxmlformats.org/spreadsheetml/2006/main">
  <c r="E116" i="4" l="1"/>
  <c r="E114" i="4"/>
  <c r="E66" i="4"/>
  <c r="E64" i="4"/>
  <c r="E62" i="4"/>
  <c r="E56" i="4"/>
  <c r="E54" i="4"/>
  <c r="E86" i="4"/>
  <c r="E88" i="4"/>
  <c r="E90" i="4"/>
  <c r="E120" i="4"/>
  <c r="E118" i="4"/>
  <c r="E112" i="4"/>
  <c r="E110" i="4"/>
  <c r="E108" i="4"/>
  <c r="E106" i="4"/>
  <c r="E104" i="4"/>
  <c r="E102" i="4"/>
  <c r="E100" i="4"/>
  <c r="E98" i="4"/>
  <c r="E96" i="4"/>
  <c r="E94" i="4"/>
  <c r="E92" i="4"/>
  <c r="E84" i="4"/>
  <c r="E82" i="4"/>
  <c r="E68" i="4"/>
  <c r="E60" i="4"/>
  <c r="E58" i="4"/>
  <c r="E52" i="4"/>
  <c r="E50" i="4"/>
  <c r="E48" i="4"/>
  <c r="E46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6" i="4"/>
  <c r="E4" i="4"/>
</calcChain>
</file>

<file path=xl/sharedStrings.xml><?xml version="1.0" encoding="utf-8"?>
<sst xmlns="http://schemas.openxmlformats.org/spreadsheetml/2006/main" count="378" uniqueCount="313">
  <si>
    <t xml:space="preserve">2-0             RIC1 </t>
  </si>
  <si>
    <t xml:space="preserve">2-1             MIC1 </t>
  </si>
  <si>
    <t xml:space="preserve">2-8             MIDB </t>
  </si>
  <si>
    <t xml:space="preserve">2-9             KOPA </t>
  </si>
  <si>
    <t xml:space="preserve">2-10            MULI </t>
  </si>
  <si>
    <t xml:space="preserve">2-11            PRUF </t>
  </si>
  <si>
    <t xml:space="preserve">2-12            BREI </t>
  </si>
  <si>
    <t>2-13            VARM</t>
  </si>
  <si>
    <t xml:space="preserve">2-16            KEFL </t>
  </si>
  <si>
    <t xml:space="preserve">2-24            BORG </t>
  </si>
  <si>
    <t xml:space="preserve">2-32            ISAF </t>
  </si>
  <si>
    <t xml:space="preserve">2-48            AKUR </t>
  </si>
  <si>
    <t xml:space="preserve">2-49            HUSA </t>
  </si>
  <si>
    <t xml:space="preserve">2-56            EGIL </t>
  </si>
  <si>
    <t xml:space="preserve">2-64            SELF </t>
  </si>
  <si>
    <t xml:space="preserve">2-65            HVOL </t>
  </si>
  <si>
    <t>2-72            IPT1</t>
  </si>
  <si>
    <t>2-73            TALH</t>
  </si>
  <si>
    <t xml:space="preserve">2-80            FARS </t>
  </si>
  <si>
    <t xml:space="preserve">2-88            SMID </t>
  </si>
  <si>
    <t xml:space="preserve">2-899           KAUP </t>
  </si>
  <si>
    <t xml:space="preserve">2-1024          ISLS </t>
  </si>
  <si>
    <t>2-57            HOFN</t>
  </si>
  <si>
    <t>000 00000000 000</t>
  </si>
  <si>
    <t>000 00000000 001</t>
  </si>
  <si>
    <t>000 00000001 000</t>
  </si>
  <si>
    <t>000 00000001 001</t>
  </si>
  <si>
    <t>000 00000001 010</t>
  </si>
  <si>
    <t>000 00000001 011</t>
  </si>
  <si>
    <t>000 00000001 100</t>
  </si>
  <si>
    <t>000 00000001 101</t>
  </si>
  <si>
    <t>000 00000010 000</t>
  </si>
  <si>
    <t>000 00000011 000</t>
  </si>
  <si>
    <t>000 00000100 000</t>
  </si>
  <si>
    <t>000 00000110 000</t>
  </si>
  <si>
    <t>000 00000110 001</t>
  </si>
  <si>
    <t>000 00000111 000</t>
  </si>
  <si>
    <t>000 00000111 001</t>
  </si>
  <si>
    <t>000 00001000 000</t>
  </si>
  <si>
    <t>000 00001000 001</t>
  </si>
  <si>
    <t>000 00001010 000</t>
  </si>
  <si>
    <t>000 00001010 001</t>
  </si>
  <si>
    <t>000 00001010 010</t>
  </si>
  <si>
    <t>000 00001010 011</t>
  </si>
  <si>
    <t>000 00001010 100</t>
  </si>
  <si>
    <t>000 00001010 101</t>
  </si>
  <si>
    <t>000 00001011 000</t>
  </si>
  <si>
    <t>000 00001011 001</t>
  </si>
  <si>
    <t xml:space="preserve">000 10000000 000 </t>
  </si>
  <si>
    <t>001 00000000 000</t>
  </si>
  <si>
    <t>Binary</t>
  </si>
  <si>
    <t>Point code  Stöð</t>
  </si>
  <si>
    <t>IMC</t>
  </si>
  <si>
    <t>14 stafir</t>
  </si>
  <si>
    <t>Félag</t>
  </si>
  <si>
    <t>ITU kóðar (3-8-3)</t>
  </si>
  <si>
    <t>1024-1151</t>
  </si>
  <si>
    <t>000 1000XXXX XXX</t>
  </si>
  <si>
    <t>1536-1663</t>
  </si>
  <si>
    <t>000 1100XXXX XXX</t>
  </si>
  <si>
    <t>2048-2175</t>
  </si>
  <si>
    <t>001 0000XXXX XXX</t>
  </si>
  <si>
    <t>3072-3199</t>
  </si>
  <si>
    <t>001 1000XXXX XXX</t>
  </si>
  <si>
    <t>Fyrirtæki</t>
  </si>
  <si>
    <t>LÍ</t>
  </si>
  <si>
    <t>ITU formið</t>
  </si>
  <si>
    <t>Binary kóði eftir 3-8-3</t>
  </si>
  <si>
    <t>IMC Wiking</t>
  </si>
  <si>
    <t>Margmiðlun hf.</t>
  </si>
  <si>
    <t>Halló frjáls fjarskipti hf.</t>
  </si>
  <si>
    <t>Áætlað svæði</t>
  </si>
  <si>
    <t>Skipulag NSPC kóða</t>
  </si>
  <si>
    <t>Samtals mögulegar tölur 16384</t>
  </si>
  <si>
    <t>Skýringar</t>
  </si>
  <si>
    <t>a bcd- f</t>
  </si>
  <si>
    <t>a er 3 bitar og er því tala milli 0 og 7</t>
  </si>
  <si>
    <t>bcd er 8 bitar og er því tala milli 0 og 256</t>
  </si>
  <si>
    <t>f er 3 bitar og er því tala milli 0 og 7</t>
  </si>
  <si>
    <t>2-1028 ISMID</t>
  </si>
  <si>
    <t>2-1032 ISGSM</t>
  </si>
  <si>
    <t>2-1536 IMC</t>
  </si>
  <si>
    <t>2-2048  TAL</t>
  </si>
  <si>
    <t>2-1033 BSC1</t>
  </si>
  <si>
    <t>2-1034 GSN1</t>
  </si>
  <si>
    <t>2-1035 SCP</t>
  </si>
  <si>
    <t>2-1038 VMS</t>
  </si>
  <si>
    <t>2-1039 SMS1</t>
  </si>
  <si>
    <t>2-1040 SMSC2</t>
  </si>
  <si>
    <t>2-1042 IG</t>
  </si>
  <si>
    <t>2-3073 HALLO</t>
  </si>
  <si>
    <t>0-0-0</t>
  </si>
  <si>
    <t>0-0-1</t>
  </si>
  <si>
    <t>OG</t>
  </si>
  <si>
    <t>0-1-0</t>
  </si>
  <si>
    <t>0-1-1</t>
  </si>
  <si>
    <t>0-1-2</t>
  </si>
  <si>
    <t>0-1-3</t>
  </si>
  <si>
    <t>0-1-4</t>
  </si>
  <si>
    <t>0-1-5</t>
  </si>
  <si>
    <t>0-2-0</t>
  </si>
  <si>
    <t>0-3-0</t>
  </si>
  <si>
    <t>0-4-0</t>
  </si>
  <si>
    <t>0-6-0</t>
  </si>
  <si>
    <t>0-6-1</t>
  </si>
  <si>
    <t>0-7-0</t>
  </si>
  <si>
    <t>0-7-1</t>
  </si>
  <si>
    <t>0-8-0</t>
  </si>
  <si>
    <t>0-8-1</t>
  </si>
  <si>
    <t>0-9-0</t>
  </si>
  <si>
    <t>0-9-1</t>
  </si>
  <si>
    <t>0-10-0</t>
  </si>
  <si>
    <t>0-10-1</t>
  </si>
  <si>
    <t>0-10-2</t>
  </si>
  <si>
    <t>0-10-3</t>
  </si>
  <si>
    <t>0-10-4</t>
  </si>
  <si>
    <t>0-10-5</t>
  </si>
  <si>
    <t>0-11-0</t>
  </si>
  <si>
    <t>0-11-1</t>
  </si>
  <si>
    <t>0-12-6</t>
  </si>
  <si>
    <t>0-12-7</t>
  </si>
  <si>
    <t>0-13-0</t>
  </si>
  <si>
    <t>0-100-0</t>
  </si>
  <si>
    <t>0-100-2</t>
  </si>
  <si>
    <t xml:space="preserve"> 0-128-0</t>
  </si>
  <si>
    <t>0-112-3</t>
  </si>
  <si>
    <t>0-128-4</t>
  </si>
  <si>
    <t>0-129-0</t>
  </si>
  <si>
    <t>0-192-0</t>
  </si>
  <si>
    <t>0-256-0</t>
  </si>
  <si>
    <t>0-129-1</t>
  </si>
  <si>
    <t>0-129-2</t>
  </si>
  <si>
    <t>0-129-3</t>
  </si>
  <si>
    <t>0-129-6</t>
  </si>
  <si>
    <t>0-129-7</t>
  </si>
  <si>
    <t>0-130-0</t>
  </si>
  <si>
    <t>0-130-2</t>
  </si>
  <si>
    <t>1-128-0</t>
  </si>
  <si>
    <t>0-128-0 til 0-133-7</t>
  </si>
  <si>
    <t>0-224-0 til 0-239-7</t>
  </si>
  <si>
    <t>0-192-0  til 0- 207-7</t>
  </si>
  <si>
    <t>1-0-0 til 1-15-7</t>
  </si>
  <si>
    <t>1-128-0 til 1-133-7</t>
  </si>
  <si>
    <t>NSPC kóðar á Íslandi hafa eftirfarandi uppbyggingu</t>
  </si>
  <si>
    <t>2-86            SCVA</t>
  </si>
  <si>
    <t>0-10-6</t>
  </si>
  <si>
    <t>000 00001010 110</t>
  </si>
  <si>
    <t>2-87            BSC3</t>
  </si>
  <si>
    <t>0-10-7</t>
  </si>
  <si>
    <t>000 00001010 111</t>
  </si>
  <si>
    <t>2-90            SMUT</t>
  </si>
  <si>
    <t>0-11-2</t>
  </si>
  <si>
    <t>000 00001011 010</t>
  </si>
  <si>
    <t>2-100           SGSN</t>
  </si>
  <si>
    <t>0-12-4</t>
  </si>
  <si>
    <t>000 00001100 100</t>
  </si>
  <si>
    <t>2-101           BSMO</t>
  </si>
  <si>
    <t>0-12-5</t>
  </si>
  <si>
    <t>000 00001100 101</t>
  </si>
  <si>
    <t>000 00001100 110</t>
  </si>
  <si>
    <t>000 00001100 111</t>
  </si>
  <si>
    <t>000 00001101 000</t>
  </si>
  <si>
    <t>0-14-4 til 0-21-7</t>
  </si>
  <si>
    <t>000 01100100 000</t>
  </si>
  <si>
    <t>0-100-1</t>
  </si>
  <si>
    <t>000 01100100 001</t>
  </si>
  <si>
    <t>2-802          SMSC</t>
  </si>
  <si>
    <t>000 01100100 010</t>
  </si>
  <si>
    <t>000 01110000 011</t>
  </si>
  <si>
    <t>Heximal</t>
  </si>
  <si>
    <t>2-81            MSBR</t>
  </si>
  <si>
    <t>2-82            BSBR</t>
  </si>
  <si>
    <t>2-83            HLBR</t>
  </si>
  <si>
    <t>2-84            MSVA</t>
  </si>
  <si>
    <t>2-85            BSVA</t>
  </si>
  <si>
    <t>2-89             SCMU</t>
  </si>
  <si>
    <t>2-102           IVVA</t>
  </si>
  <si>
    <t>2-103           SDP1</t>
  </si>
  <si>
    <t>2-104           SDP2</t>
  </si>
  <si>
    <t>2-112 til 2-175 OCxx þar sem xx hleypur frá 00- 99</t>
  </si>
  <si>
    <t>Decimalkóðar (national format)</t>
  </si>
  <si>
    <t>0-224-0</t>
  </si>
  <si>
    <t>0-224-1</t>
  </si>
  <si>
    <t>MM</t>
  </si>
  <si>
    <t>1792-1920</t>
  </si>
  <si>
    <t>2-1792</t>
  </si>
  <si>
    <t>2-1793</t>
  </si>
  <si>
    <t>0-13-1</t>
  </si>
  <si>
    <t>0-13-2</t>
  </si>
  <si>
    <t>2-105           SSMGO</t>
  </si>
  <si>
    <t>2-106           SSMG1</t>
  </si>
  <si>
    <t>000 00001101 001</t>
  </si>
  <si>
    <t>000 00001101 010</t>
  </si>
  <si>
    <t>6A</t>
  </si>
  <si>
    <t>67</t>
  </si>
  <si>
    <t>104</t>
  </si>
  <si>
    <t>69</t>
  </si>
  <si>
    <t>000 01111111 111</t>
  </si>
  <si>
    <t>768 - 1023</t>
  </si>
  <si>
    <t>0-96-0 til 0-127-7</t>
  </si>
  <si>
    <t>000 0000000 000</t>
  </si>
  <si>
    <t>Frá</t>
  </si>
  <si>
    <t>Til</t>
  </si>
  <si>
    <t>000 00101111 111</t>
  </si>
  <si>
    <t>000 01100000 000</t>
  </si>
  <si>
    <t>000 10000000 000</t>
  </si>
  <si>
    <t>000 10001111 111</t>
  </si>
  <si>
    <t>000 11000000 000</t>
  </si>
  <si>
    <t>000 11001111 111</t>
  </si>
  <si>
    <t>000 11100000 000</t>
  </si>
  <si>
    <t>000 11110000 000</t>
  </si>
  <si>
    <t>001 00001111 111</t>
  </si>
  <si>
    <t>001 10000000 000</t>
  </si>
  <si>
    <t>001 10001111 111</t>
  </si>
  <si>
    <t>000 011XXXXX XXX</t>
  </si>
  <si>
    <t>Til viðmiðunar</t>
  </si>
  <si>
    <t>0-255</t>
  </si>
  <si>
    <t>256 - 383</t>
  </si>
  <si>
    <t>000 00011111 111</t>
  </si>
  <si>
    <t>0-0-0 til 0-31-7</t>
  </si>
  <si>
    <t>000 00100000 000</t>
  </si>
  <si>
    <t>0-32-0 til 0-47-7</t>
  </si>
  <si>
    <t>000 0010XXXX XXX</t>
  </si>
  <si>
    <t>000 000XXXXX XXX</t>
  </si>
  <si>
    <t>2-801          SMSC</t>
  </si>
  <si>
    <t>2-800          SGW</t>
  </si>
  <si>
    <t>001 11000000 000</t>
  </si>
  <si>
    <t>3584-3711</t>
  </si>
  <si>
    <t>1-192-0 til 1-207-7</t>
  </si>
  <si>
    <t>Núll níu</t>
  </si>
  <si>
    <t xml:space="preserve"> 0-13-3</t>
  </si>
  <si>
    <t>000 00001101 011</t>
  </si>
  <si>
    <t>6B</t>
  </si>
  <si>
    <t xml:space="preserve">2-107     BSFE   </t>
  </si>
  <si>
    <t xml:space="preserve">0-13-4 </t>
  </si>
  <si>
    <t>6C</t>
  </si>
  <si>
    <t xml:space="preserve">2-108 HOLF </t>
  </si>
  <si>
    <t>000 00001101 100</t>
  </si>
  <si>
    <t>Atlassími</t>
  </si>
  <si>
    <t>001 11100000 000</t>
  </si>
  <si>
    <t>001 1100XXXX XXX</t>
  </si>
  <si>
    <t>000 111XXXXX XXX</t>
  </si>
  <si>
    <t>1-224-0 til 1-224-7</t>
  </si>
  <si>
    <t>3840- 3847</t>
  </si>
  <si>
    <t>001 11100000 111</t>
  </si>
  <si>
    <t xml:space="preserve"> 001 11001111 111</t>
  </si>
  <si>
    <t>IP- fjarskipti</t>
  </si>
  <si>
    <t>1-225-0 til 1-225-7</t>
  </si>
  <si>
    <t>001 1110 0001 000</t>
  </si>
  <si>
    <t>001 1110 0001 111</t>
  </si>
  <si>
    <t>3848- 3855</t>
  </si>
  <si>
    <t>001 111000000 XXX</t>
  </si>
  <si>
    <t>001 1110 0001 XXX</t>
  </si>
  <si>
    <t>1-226-0 til 1-226-7</t>
  </si>
  <si>
    <t>3856-3863</t>
  </si>
  <si>
    <t>001 11100010 000</t>
  </si>
  <si>
    <t>001 11100010 111</t>
  </si>
  <si>
    <t>001 11100010 XXX</t>
  </si>
  <si>
    <t>Hringiðan</t>
  </si>
  <si>
    <t>1-227-0 til 1-227-7</t>
  </si>
  <si>
    <t>3864-3871</t>
  </si>
  <si>
    <t>Nova ehf</t>
  </si>
  <si>
    <t>1-228-0 til 1-228-7</t>
  </si>
  <si>
    <t>3872-3879</t>
  </si>
  <si>
    <t>001 11100011 000</t>
  </si>
  <si>
    <t>001 11100011 111</t>
  </si>
  <si>
    <t>001 11100100 000</t>
  </si>
  <si>
    <t>001 11100100 111</t>
  </si>
  <si>
    <t>Corice ehf.</t>
  </si>
  <si>
    <t>001 11100110 000</t>
  </si>
  <si>
    <t>001 11100110 111</t>
  </si>
  <si>
    <t>3888-3895</t>
  </si>
  <si>
    <t>001 11100110 XXX</t>
  </si>
  <si>
    <t>1-230-0 til 1-230-7</t>
  </si>
  <si>
    <t>001 11100011 XXX</t>
  </si>
  <si>
    <t>001 11100100 XXX</t>
  </si>
  <si>
    <t>IceCell ehf</t>
  </si>
  <si>
    <t>1-231-0 til 1-231-7</t>
  </si>
  <si>
    <t>3896-3903</t>
  </si>
  <si>
    <t>001 111100111 000</t>
  </si>
  <si>
    <t>001 11100111 111</t>
  </si>
  <si>
    <t>Amitelo AG</t>
  </si>
  <si>
    <t>1-232-0 til 1-232-7</t>
  </si>
  <si>
    <t>3904 - 3911</t>
  </si>
  <si>
    <t>001 11101000 000</t>
  </si>
  <si>
    <t>001 11101000 111</t>
  </si>
  <si>
    <t xml:space="preserve">Síminn </t>
  </si>
  <si>
    <t>Vodafone</t>
  </si>
  <si>
    <t>001 11101000 XXX</t>
  </si>
  <si>
    <t>001 11100111 XXX</t>
  </si>
  <si>
    <t>1-233-0 til 1-233-7</t>
  </si>
  <si>
    <t>3912- 3919</t>
  </si>
  <si>
    <t>001 11101001 000</t>
  </si>
  <si>
    <t>001 11101001 111</t>
  </si>
  <si>
    <t>001 11101001 XXX</t>
  </si>
  <si>
    <t>IPnet ehf</t>
  </si>
  <si>
    <t>SIP ehf</t>
  </si>
  <si>
    <t>1-234-0 til 1-234-7</t>
  </si>
  <si>
    <t>001 11101010 000</t>
  </si>
  <si>
    <t>001 11101010 111</t>
  </si>
  <si>
    <t>3920-3927</t>
  </si>
  <si>
    <t xml:space="preserve">Hestaleit ehf </t>
  </si>
  <si>
    <t>1-235-0 til 1-235-7</t>
  </si>
  <si>
    <t>3928-3935</t>
  </si>
  <si>
    <t>1-229-0 til 1-229-7</t>
  </si>
  <si>
    <t>3880-3887</t>
  </si>
  <si>
    <t>001 11100101 000</t>
  </si>
  <si>
    <t>001 11100101 111</t>
  </si>
  <si>
    <t>001 11100101 XXX</t>
  </si>
  <si>
    <t>001 11101011 000</t>
  </si>
  <si>
    <t>001 11101011 111</t>
  </si>
  <si>
    <t>001 11101011 XXX</t>
  </si>
  <si>
    <t>001 11101010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</si>
</sst>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.000\ _k_r_._-;\-* #,##0.000\ _k_r_._-;_-* &quot;-&quot;??\ _k_r_._-;_-@_-"/>
  </numFmts>
  <fonts count="9" x14ac:knownFonts="1">
    <font>
      <sz val="10"/>
      <name val="Arial"/>
    </font>
    <font>
      <sz val="10"/>
      <name val="Arial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left" vertical="center" indent="1"/>
    </xf>
    <xf numFmtId="49" fontId="0" fillId="0" borderId="0" xfId="0" applyNumberFormat="1"/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2" borderId="2" xfId="0" applyNumberFormat="1" applyFill="1" applyBorder="1" applyAlignment="1">
      <alignment horizontal="left" vertical="center" indent="1"/>
    </xf>
    <xf numFmtId="49" fontId="0" fillId="2" borderId="3" xfId="0" applyNumberFormat="1" applyFill="1" applyBorder="1" applyAlignment="1">
      <alignment horizontal="left" vertical="center" indent="1"/>
    </xf>
    <xf numFmtId="0" fontId="3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4" xfId="0" applyBorder="1"/>
    <xf numFmtId="0" fontId="5" fillId="0" borderId="0" xfId="0" applyFont="1"/>
    <xf numFmtId="0" fontId="0" fillId="0" borderId="0" xfId="0" applyFill="1"/>
    <xf numFmtId="0" fontId="0" fillId="0" borderId="4" xfId="0" applyFill="1" applyBorder="1"/>
    <xf numFmtId="49" fontId="0" fillId="0" borderId="2" xfId="0" applyNumberFormat="1" applyFill="1" applyBorder="1"/>
    <xf numFmtId="49" fontId="0" fillId="0" borderId="3" xfId="0" applyNumberFormat="1" applyFill="1" applyBorder="1"/>
    <xf numFmtId="0" fontId="0" fillId="0" borderId="4" xfId="0" applyBorder="1" applyAlignment="1">
      <alignment horizontal="center"/>
    </xf>
    <xf numFmtId="49" fontId="0" fillId="0" borderId="4" xfId="0" applyNumberFormat="1" applyFill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49" fontId="7" fillId="0" borderId="2" xfId="0" applyNumberFormat="1" applyFont="1" applyBorder="1" applyAlignment="1">
      <alignment horizontal="left" vertical="center" inden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49" fontId="7" fillId="0" borderId="3" xfId="0" applyNumberFormat="1" applyFont="1" applyBorder="1" applyAlignment="1">
      <alignment horizontal="left" vertical="center" indent="1"/>
    </xf>
    <xf numFmtId="0" fontId="7" fillId="0" borderId="0" xfId="0" applyFont="1"/>
    <xf numFmtId="0" fontId="0" fillId="0" borderId="3" xfId="0" applyBorder="1"/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0" xfId="1" applyFont="1"/>
    <xf numFmtId="164" fontId="0" fillId="0" borderId="0" xfId="1" applyNumberFormat="1" applyFont="1"/>
    <xf numFmtId="49" fontId="1" fillId="0" borderId="2" xfId="0" applyNumberFormat="1" applyFont="1" applyFill="1" applyBorder="1" applyAlignment="1">
      <alignment horizontal="left" vertical="center" indent="1"/>
    </xf>
    <xf numFmtId="49" fontId="0" fillId="0" borderId="2" xfId="0" applyNumberForma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indent="1"/>
    </xf>
    <xf numFmtId="49" fontId="0" fillId="0" borderId="3" xfId="0" applyNumberFormat="1" applyFill="1" applyBorder="1" applyAlignment="1">
      <alignment horizontal="center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left" vertical="center" indent="1"/>
    </xf>
    <xf numFmtId="49" fontId="7" fillId="0" borderId="3" xfId="0" applyNumberFormat="1" applyFont="1" applyFill="1" applyBorder="1" applyAlignment="1">
      <alignment horizontal="left" vertical="center" indent="1"/>
    </xf>
    <xf numFmtId="0" fontId="0" fillId="0" borderId="4" xfId="0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vertical="center" indent="1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8" fillId="0" borderId="4" xfId="0" applyFont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Border="1"/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0" xfId="0" applyFill="1" applyBorder="1"/>
    <xf numFmtId="49" fontId="0" fillId="2" borderId="2" xfId="0" applyNumberFormat="1" applyFill="1" applyBorder="1" applyAlignment="1">
      <alignment horizontal="left" vertical="center" indent="1"/>
    </xf>
    <xf numFmtId="49" fontId="0" fillId="2" borderId="3" xfId="0" applyNumberFormat="1" applyFill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1"/>
  <sheetViews>
    <sheetView topLeftCell="A22" workbookViewId="0">
      <selection activeCell="B120" sqref="B120"/>
    </sheetView>
  </sheetViews>
  <sheetFormatPr defaultRowHeight="13.2" x14ac:dyDescent="0.25"/>
  <cols>
    <col min="2" max="2" width="44.109375" style="2" customWidth="1"/>
    <col min="3" max="3" width="17.6640625" customWidth="1"/>
    <col min="4" max="4" width="18.109375" customWidth="1"/>
    <col min="5" max="5" width="13.44140625" style="30" customWidth="1"/>
    <col min="7" max="7" width="14.33203125" customWidth="1"/>
    <col min="8" max="8" width="15.6640625" bestFit="1" customWidth="1"/>
    <col min="9" max="9" width="21.6640625" customWidth="1"/>
    <col min="10" max="10" width="16.88671875" customWidth="1"/>
    <col min="11" max="11" width="14" customWidth="1"/>
  </cols>
  <sheetData>
    <row r="2" spans="1:10" x14ac:dyDescent="0.25">
      <c r="D2" s="1" t="s">
        <v>53</v>
      </c>
    </row>
    <row r="3" spans="1:10" x14ac:dyDescent="0.25">
      <c r="A3" t="s">
        <v>64</v>
      </c>
      <c r="B3" s="2" t="s">
        <v>51</v>
      </c>
      <c r="C3" t="s">
        <v>66</v>
      </c>
      <c r="D3" s="1" t="s">
        <v>50</v>
      </c>
      <c r="E3" s="30" t="s">
        <v>169</v>
      </c>
    </row>
    <row r="4" spans="1:10" x14ac:dyDescent="0.25">
      <c r="A4" t="s">
        <v>65</v>
      </c>
      <c r="B4" s="7" t="s">
        <v>0</v>
      </c>
      <c r="C4" s="7" t="s">
        <v>91</v>
      </c>
      <c r="D4" s="7" t="s">
        <v>23</v>
      </c>
      <c r="E4" s="28" t="str">
        <f>DEC2HEX(0)</f>
        <v>0</v>
      </c>
    </row>
    <row r="5" spans="1:10" x14ac:dyDescent="0.25">
      <c r="B5" s="8"/>
      <c r="C5" s="8"/>
      <c r="D5" s="8"/>
      <c r="E5" s="29"/>
    </row>
    <row r="6" spans="1:10" x14ac:dyDescent="0.25">
      <c r="A6" t="s">
        <v>65</v>
      </c>
      <c r="B6" s="7" t="s">
        <v>1</v>
      </c>
      <c r="C6" s="7" t="s">
        <v>92</v>
      </c>
      <c r="D6" s="7" t="s">
        <v>24</v>
      </c>
      <c r="E6" s="28" t="str">
        <f>DEC2HEX(1)</f>
        <v>1</v>
      </c>
    </row>
    <row r="7" spans="1:10" x14ac:dyDescent="0.25">
      <c r="B7" s="7"/>
      <c r="C7" s="8"/>
      <c r="D7" s="7"/>
      <c r="E7" s="29"/>
    </row>
    <row r="8" spans="1:10" x14ac:dyDescent="0.25">
      <c r="A8" t="s">
        <v>65</v>
      </c>
      <c r="B8" s="7" t="s">
        <v>2</v>
      </c>
      <c r="C8" s="7" t="s">
        <v>94</v>
      </c>
      <c r="D8" s="7" t="s">
        <v>25</v>
      </c>
      <c r="E8" s="28" t="str">
        <f>DEC2HEX(8)</f>
        <v>8</v>
      </c>
    </row>
    <row r="9" spans="1:10" x14ac:dyDescent="0.25">
      <c r="B9" s="7"/>
      <c r="C9" s="8"/>
      <c r="D9" s="7"/>
      <c r="E9" s="29"/>
    </row>
    <row r="10" spans="1:10" x14ac:dyDescent="0.25">
      <c r="A10" t="s">
        <v>65</v>
      </c>
      <c r="B10" s="7" t="s">
        <v>3</v>
      </c>
      <c r="C10" s="7" t="s">
        <v>95</v>
      </c>
      <c r="D10" s="7" t="s">
        <v>26</v>
      </c>
      <c r="E10" s="28" t="str">
        <f>DEC2HEX(9)</f>
        <v>9</v>
      </c>
      <c r="G10" s="9"/>
      <c r="H10" s="9"/>
      <c r="I10" s="9"/>
      <c r="J10" s="10"/>
    </row>
    <row r="11" spans="1:10" x14ac:dyDescent="0.25">
      <c r="B11" s="7"/>
      <c r="C11" s="8"/>
      <c r="D11" s="7"/>
      <c r="E11" s="29"/>
      <c r="J11" s="11"/>
    </row>
    <row r="12" spans="1:10" x14ac:dyDescent="0.25">
      <c r="A12" t="s">
        <v>65</v>
      </c>
      <c r="B12" s="7" t="s">
        <v>4</v>
      </c>
      <c r="C12" s="7" t="s">
        <v>96</v>
      </c>
      <c r="D12" s="7" t="s">
        <v>27</v>
      </c>
      <c r="E12" s="28" t="str">
        <f>DEC2HEX(10)</f>
        <v>A</v>
      </c>
      <c r="J12" s="10"/>
    </row>
    <row r="13" spans="1:10" x14ac:dyDescent="0.25">
      <c r="B13" s="7"/>
      <c r="C13" s="8"/>
      <c r="D13" s="7"/>
      <c r="E13" s="29"/>
      <c r="J13" s="10"/>
    </row>
    <row r="14" spans="1:10" x14ac:dyDescent="0.25">
      <c r="A14" t="s">
        <v>65</v>
      </c>
      <c r="B14" s="7" t="s">
        <v>5</v>
      </c>
      <c r="C14" s="7" t="s">
        <v>97</v>
      </c>
      <c r="D14" s="7" t="s">
        <v>28</v>
      </c>
      <c r="E14" s="28" t="str">
        <f>DEC2HEX(11)</f>
        <v>B</v>
      </c>
      <c r="J14" s="10"/>
    </row>
    <row r="15" spans="1:10" x14ac:dyDescent="0.25">
      <c r="B15" s="7"/>
      <c r="C15" s="8"/>
      <c r="D15" s="7"/>
      <c r="E15" s="29"/>
      <c r="J15" s="10"/>
    </row>
    <row r="16" spans="1:10" x14ac:dyDescent="0.25">
      <c r="A16" t="s">
        <v>65</v>
      </c>
      <c r="B16" s="7" t="s">
        <v>6</v>
      </c>
      <c r="C16" s="7" t="s">
        <v>98</v>
      </c>
      <c r="D16" s="7" t="s">
        <v>29</v>
      </c>
      <c r="E16" s="28" t="str">
        <f>DEC2HEX(12)</f>
        <v>C</v>
      </c>
      <c r="J16" s="10"/>
    </row>
    <row r="17" spans="1:10" x14ac:dyDescent="0.25">
      <c r="B17" s="7"/>
      <c r="C17" s="8"/>
      <c r="D17" s="8"/>
      <c r="E17" s="29"/>
      <c r="G17" s="12"/>
      <c r="H17" s="12"/>
      <c r="I17" s="12"/>
      <c r="J17" s="13"/>
    </row>
    <row r="18" spans="1:10" x14ac:dyDescent="0.25">
      <c r="A18" t="s">
        <v>65</v>
      </c>
      <c r="B18" s="7" t="s">
        <v>7</v>
      </c>
      <c r="C18" s="7" t="s">
        <v>99</v>
      </c>
      <c r="D18" s="7" t="s">
        <v>30</v>
      </c>
      <c r="E18" s="28" t="str">
        <f>DEC2HEX(13)</f>
        <v>D</v>
      </c>
    </row>
    <row r="19" spans="1:10" x14ac:dyDescent="0.25">
      <c r="B19" s="8"/>
      <c r="C19" s="8"/>
      <c r="D19" s="8"/>
      <c r="E19" s="29"/>
    </row>
    <row r="20" spans="1:10" x14ac:dyDescent="0.25">
      <c r="A20" t="s">
        <v>65</v>
      </c>
      <c r="B20" s="14" t="s">
        <v>8</v>
      </c>
      <c r="C20" s="7" t="s">
        <v>100</v>
      </c>
      <c r="D20" s="14" t="s">
        <v>31</v>
      </c>
      <c r="E20" s="28" t="str">
        <f>DEC2HEX(16)</f>
        <v>10</v>
      </c>
    </row>
    <row r="21" spans="1:10" x14ac:dyDescent="0.25">
      <c r="B21" s="15"/>
      <c r="C21" s="8"/>
      <c r="D21" s="15"/>
      <c r="E21" s="29"/>
    </row>
    <row r="22" spans="1:10" x14ac:dyDescent="0.25">
      <c r="A22" t="s">
        <v>65</v>
      </c>
      <c r="B22" s="14" t="s">
        <v>9</v>
      </c>
      <c r="C22" s="7" t="s">
        <v>101</v>
      </c>
      <c r="D22" s="14" t="s">
        <v>32</v>
      </c>
      <c r="E22" s="28" t="str">
        <f>DEC2HEX(24)</f>
        <v>18</v>
      </c>
    </row>
    <row r="23" spans="1:10" x14ac:dyDescent="0.25">
      <c r="B23" s="15"/>
      <c r="C23" s="8"/>
      <c r="D23" s="15"/>
      <c r="E23" s="29"/>
    </row>
    <row r="24" spans="1:10" x14ac:dyDescent="0.25">
      <c r="A24" t="s">
        <v>65</v>
      </c>
      <c r="B24" s="7" t="s">
        <v>10</v>
      </c>
      <c r="C24" s="7" t="s">
        <v>102</v>
      </c>
      <c r="D24" s="7" t="s">
        <v>33</v>
      </c>
      <c r="E24" s="28" t="str">
        <f>DEC2HEX(32)</f>
        <v>20</v>
      </c>
    </row>
    <row r="25" spans="1:10" x14ac:dyDescent="0.25">
      <c r="B25" s="8"/>
      <c r="C25" s="8"/>
      <c r="D25" s="8"/>
      <c r="E25" s="29"/>
    </row>
    <row r="26" spans="1:10" x14ac:dyDescent="0.25">
      <c r="A26" t="s">
        <v>65</v>
      </c>
      <c r="B26" s="7" t="s">
        <v>11</v>
      </c>
      <c r="C26" s="7" t="s">
        <v>103</v>
      </c>
      <c r="D26" s="7" t="s">
        <v>34</v>
      </c>
      <c r="E26" s="28" t="str">
        <f>DEC2HEX(48)</f>
        <v>30</v>
      </c>
    </row>
    <row r="27" spans="1:10" x14ac:dyDescent="0.25">
      <c r="B27" s="8"/>
      <c r="C27" s="8"/>
      <c r="D27" s="8"/>
      <c r="E27" s="29"/>
    </row>
    <row r="28" spans="1:10" x14ac:dyDescent="0.25">
      <c r="A28" t="s">
        <v>65</v>
      </c>
      <c r="B28" s="14" t="s">
        <v>12</v>
      </c>
      <c r="C28" s="7" t="s">
        <v>104</v>
      </c>
      <c r="D28" s="67" t="s">
        <v>35</v>
      </c>
      <c r="E28" s="28" t="str">
        <f>DEC2HEX(49)</f>
        <v>31</v>
      </c>
    </row>
    <row r="29" spans="1:10" x14ac:dyDescent="0.25">
      <c r="B29" s="15"/>
      <c r="C29" s="8"/>
      <c r="D29" s="68"/>
      <c r="E29" s="29"/>
    </row>
    <row r="30" spans="1:10" x14ac:dyDescent="0.25">
      <c r="A30" t="s">
        <v>65</v>
      </c>
      <c r="B30" s="7" t="s">
        <v>13</v>
      </c>
      <c r="C30" s="7" t="s">
        <v>105</v>
      </c>
      <c r="D30" s="7" t="s">
        <v>36</v>
      </c>
      <c r="E30" s="28" t="str">
        <f>DEC2HEX(56)</f>
        <v>38</v>
      </c>
    </row>
    <row r="31" spans="1:10" x14ac:dyDescent="0.25">
      <c r="B31" s="8"/>
      <c r="C31" s="8"/>
      <c r="D31" s="8"/>
      <c r="E31" s="29"/>
    </row>
    <row r="32" spans="1:10" x14ac:dyDescent="0.25">
      <c r="A32" t="s">
        <v>65</v>
      </c>
      <c r="B32" s="14" t="s">
        <v>22</v>
      </c>
      <c r="C32" s="7" t="s">
        <v>106</v>
      </c>
      <c r="D32" s="14" t="s">
        <v>37</v>
      </c>
      <c r="E32" s="28" t="str">
        <f>DEC2HEX(57)</f>
        <v>39</v>
      </c>
    </row>
    <row r="33" spans="1:5" x14ac:dyDescent="0.25">
      <c r="B33" s="15"/>
      <c r="C33" s="8"/>
      <c r="D33" s="15"/>
      <c r="E33" s="29"/>
    </row>
    <row r="34" spans="1:5" x14ac:dyDescent="0.25">
      <c r="A34" t="s">
        <v>65</v>
      </c>
      <c r="B34" s="7" t="s">
        <v>14</v>
      </c>
      <c r="C34" s="7" t="s">
        <v>107</v>
      </c>
      <c r="D34" s="7" t="s">
        <v>38</v>
      </c>
      <c r="E34" s="28" t="str">
        <f>DEC2HEX(64)</f>
        <v>40</v>
      </c>
    </row>
    <row r="35" spans="1:5" x14ac:dyDescent="0.25">
      <c r="B35" s="8"/>
      <c r="C35" s="8"/>
      <c r="D35" s="8"/>
      <c r="E35" s="29"/>
    </row>
    <row r="36" spans="1:5" x14ac:dyDescent="0.25">
      <c r="A36" t="s">
        <v>65</v>
      </c>
      <c r="B36" s="14" t="s">
        <v>15</v>
      </c>
      <c r="C36" s="7" t="s">
        <v>108</v>
      </c>
      <c r="D36" s="14" t="s">
        <v>39</v>
      </c>
      <c r="E36" s="28" t="str">
        <f>DEC2HEX(65)</f>
        <v>41</v>
      </c>
    </row>
    <row r="37" spans="1:5" x14ac:dyDescent="0.25">
      <c r="B37" s="15"/>
      <c r="C37" s="8"/>
      <c r="D37" s="15"/>
      <c r="E37" s="29"/>
    </row>
    <row r="38" spans="1:5" x14ac:dyDescent="0.25">
      <c r="A38" t="s">
        <v>65</v>
      </c>
      <c r="B38" s="7" t="s">
        <v>16</v>
      </c>
      <c r="C38" s="7" t="s">
        <v>109</v>
      </c>
      <c r="D38" s="7" t="s">
        <v>40</v>
      </c>
      <c r="E38" s="28" t="str">
        <f>DEC2HEX(72)</f>
        <v>48</v>
      </c>
    </row>
    <row r="39" spans="1:5" x14ac:dyDescent="0.25">
      <c r="B39" s="8"/>
      <c r="C39" s="8"/>
      <c r="D39" s="8"/>
      <c r="E39" s="29"/>
    </row>
    <row r="40" spans="1:5" x14ac:dyDescent="0.25">
      <c r="A40" t="s">
        <v>65</v>
      </c>
      <c r="B40" s="7" t="s">
        <v>17</v>
      </c>
      <c r="C40" s="7" t="s">
        <v>110</v>
      </c>
      <c r="D40" s="7" t="s">
        <v>41</v>
      </c>
      <c r="E40" s="28" t="str">
        <f>DEC2HEX(73)</f>
        <v>49</v>
      </c>
    </row>
    <row r="41" spans="1:5" x14ac:dyDescent="0.25">
      <c r="B41" s="8"/>
      <c r="C41" s="8"/>
      <c r="D41" s="8"/>
      <c r="E41" s="29"/>
    </row>
    <row r="42" spans="1:5" x14ac:dyDescent="0.25">
      <c r="A42" t="s">
        <v>65</v>
      </c>
      <c r="B42" s="7" t="s">
        <v>18</v>
      </c>
      <c r="C42" s="7" t="s">
        <v>111</v>
      </c>
      <c r="D42" s="7" t="s">
        <v>40</v>
      </c>
      <c r="E42" s="28">
        <v>50</v>
      </c>
    </row>
    <row r="43" spans="1:5" x14ac:dyDescent="0.25">
      <c r="B43" s="8"/>
      <c r="C43" s="8"/>
      <c r="D43" s="8"/>
      <c r="E43" s="29"/>
    </row>
    <row r="44" spans="1:5" x14ac:dyDescent="0.25">
      <c r="A44" t="s">
        <v>65</v>
      </c>
      <c r="B44" s="31" t="s">
        <v>170</v>
      </c>
      <c r="C44" s="7" t="s">
        <v>112</v>
      </c>
      <c r="D44" s="7" t="s">
        <v>41</v>
      </c>
      <c r="E44" s="28">
        <v>51</v>
      </c>
    </row>
    <row r="45" spans="1:5" x14ac:dyDescent="0.25">
      <c r="B45" s="32"/>
      <c r="C45" s="8"/>
      <c r="D45" s="8"/>
      <c r="E45" s="29"/>
    </row>
    <row r="46" spans="1:5" x14ac:dyDescent="0.25">
      <c r="A46" t="s">
        <v>65</v>
      </c>
      <c r="B46" s="31" t="s">
        <v>171</v>
      </c>
      <c r="C46" s="7" t="s">
        <v>113</v>
      </c>
      <c r="D46" s="7" t="s">
        <v>42</v>
      </c>
      <c r="E46" s="28" t="str">
        <f>DEC2HEX(82)</f>
        <v>52</v>
      </c>
    </row>
    <row r="47" spans="1:5" x14ac:dyDescent="0.25">
      <c r="B47" s="32"/>
      <c r="C47" s="8"/>
      <c r="D47" s="8"/>
      <c r="E47" s="29"/>
    </row>
    <row r="48" spans="1:5" x14ac:dyDescent="0.25">
      <c r="A48" t="s">
        <v>65</v>
      </c>
      <c r="B48" s="31" t="s">
        <v>172</v>
      </c>
      <c r="C48" s="7" t="s">
        <v>114</v>
      </c>
      <c r="D48" s="7" t="s">
        <v>43</v>
      </c>
      <c r="E48" s="28" t="str">
        <f>DEC2HEX(83)</f>
        <v>53</v>
      </c>
    </row>
    <row r="49" spans="1:5" x14ac:dyDescent="0.25">
      <c r="B49" s="32"/>
      <c r="C49" s="8"/>
      <c r="D49" s="8"/>
      <c r="E49" s="29"/>
    </row>
    <row r="50" spans="1:5" x14ac:dyDescent="0.25">
      <c r="A50" t="s">
        <v>65</v>
      </c>
      <c r="B50" s="31" t="s">
        <v>173</v>
      </c>
      <c r="C50" s="7" t="s">
        <v>115</v>
      </c>
      <c r="D50" s="7" t="s">
        <v>44</v>
      </c>
      <c r="E50" s="28" t="str">
        <f>DEC2HEX(84)</f>
        <v>54</v>
      </c>
    </row>
    <row r="51" spans="1:5" x14ac:dyDescent="0.25">
      <c r="B51" s="32"/>
      <c r="C51" s="8"/>
      <c r="D51" s="8"/>
      <c r="E51" s="29"/>
    </row>
    <row r="52" spans="1:5" x14ac:dyDescent="0.25">
      <c r="A52" t="s">
        <v>65</v>
      </c>
      <c r="B52" s="31" t="s">
        <v>174</v>
      </c>
      <c r="C52" s="7" t="s">
        <v>116</v>
      </c>
      <c r="D52" s="7" t="s">
        <v>45</v>
      </c>
      <c r="E52" s="28" t="str">
        <f>DEC2HEX(85)</f>
        <v>55</v>
      </c>
    </row>
    <row r="53" spans="1:5" x14ac:dyDescent="0.25">
      <c r="B53" s="32"/>
      <c r="C53" s="8"/>
      <c r="D53" s="8"/>
      <c r="E53" s="29"/>
    </row>
    <row r="54" spans="1:5" x14ac:dyDescent="0.25">
      <c r="A54" s="34" t="s">
        <v>65</v>
      </c>
      <c r="B54" s="31" t="s">
        <v>144</v>
      </c>
      <c r="C54" s="27" t="s">
        <v>145</v>
      </c>
      <c r="D54" s="27" t="s">
        <v>146</v>
      </c>
      <c r="E54" s="28" t="str">
        <f>DEC2HEX(86)</f>
        <v>56</v>
      </c>
    </row>
    <row r="55" spans="1:5" x14ac:dyDescent="0.25">
      <c r="A55" s="34"/>
      <c r="B55" s="32"/>
      <c r="C55" s="33"/>
      <c r="D55" s="33"/>
      <c r="E55" s="29"/>
    </row>
    <row r="56" spans="1:5" x14ac:dyDescent="0.25">
      <c r="A56" s="34" t="s">
        <v>65</v>
      </c>
      <c r="B56" s="31" t="s">
        <v>147</v>
      </c>
      <c r="C56" s="27" t="s">
        <v>148</v>
      </c>
      <c r="D56" s="27" t="s">
        <v>149</v>
      </c>
      <c r="E56" s="28" t="str">
        <f>DEC2HEX(87)</f>
        <v>57</v>
      </c>
    </row>
    <row r="57" spans="1:5" x14ac:dyDescent="0.25">
      <c r="A57" s="34"/>
      <c r="B57" s="26"/>
      <c r="C57" s="26"/>
      <c r="D57" s="26"/>
      <c r="E57" s="29"/>
    </row>
    <row r="58" spans="1:5" x14ac:dyDescent="0.25">
      <c r="A58" s="34" t="s">
        <v>65</v>
      </c>
      <c r="B58" s="7" t="s">
        <v>19</v>
      </c>
      <c r="C58" s="7" t="s">
        <v>117</v>
      </c>
      <c r="D58" s="7" t="s">
        <v>46</v>
      </c>
      <c r="E58" s="28" t="str">
        <f>DEC2HEX(88)</f>
        <v>58</v>
      </c>
    </row>
    <row r="59" spans="1:5" x14ac:dyDescent="0.25">
      <c r="A59" s="34"/>
      <c r="B59" s="8"/>
      <c r="C59" s="8"/>
      <c r="D59" s="8"/>
      <c r="E59" s="29"/>
    </row>
    <row r="60" spans="1:5" x14ac:dyDescent="0.25">
      <c r="A60" s="34" t="s">
        <v>65</v>
      </c>
      <c r="B60" s="31" t="s">
        <v>175</v>
      </c>
      <c r="C60" s="31" t="s">
        <v>118</v>
      </c>
      <c r="D60" s="31" t="s">
        <v>47</v>
      </c>
      <c r="E60" s="28" t="str">
        <f>DEC2HEX(89)</f>
        <v>59</v>
      </c>
    </row>
    <row r="61" spans="1:5" x14ac:dyDescent="0.25">
      <c r="A61" s="34"/>
      <c r="B61" s="32"/>
      <c r="C61" s="32"/>
      <c r="D61" s="32"/>
      <c r="E61" s="29"/>
    </row>
    <row r="62" spans="1:5" x14ac:dyDescent="0.25">
      <c r="A62" s="34" t="s">
        <v>65</v>
      </c>
      <c r="B62" s="31" t="s">
        <v>150</v>
      </c>
      <c r="C62" s="31" t="s">
        <v>151</v>
      </c>
      <c r="D62" s="31" t="s">
        <v>152</v>
      </c>
      <c r="E62" s="28" t="str">
        <f>DEC2HEX(90)</f>
        <v>5A</v>
      </c>
    </row>
    <row r="63" spans="1:5" x14ac:dyDescent="0.25">
      <c r="A63" s="34"/>
      <c r="B63" s="32"/>
      <c r="C63" s="32"/>
      <c r="D63" s="32"/>
      <c r="E63" s="29"/>
    </row>
    <row r="64" spans="1:5" x14ac:dyDescent="0.25">
      <c r="A64" s="34" t="s">
        <v>65</v>
      </c>
      <c r="B64" s="31" t="s">
        <v>153</v>
      </c>
      <c r="C64" s="31" t="s">
        <v>154</v>
      </c>
      <c r="D64" s="31" t="s">
        <v>155</v>
      </c>
      <c r="E64" s="28" t="str">
        <f>DEC2HEX(100)</f>
        <v>64</v>
      </c>
    </row>
    <row r="65" spans="1:5" x14ac:dyDescent="0.25">
      <c r="A65" s="34"/>
      <c r="B65" s="32"/>
      <c r="C65" s="32"/>
      <c r="D65" s="32"/>
      <c r="E65" s="29"/>
    </row>
    <row r="66" spans="1:5" x14ac:dyDescent="0.25">
      <c r="A66" s="34" t="s">
        <v>65</v>
      </c>
      <c r="B66" s="31" t="s">
        <v>156</v>
      </c>
      <c r="C66" s="31" t="s">
        <v>157</v>
      </c>
      <c r="D66" s="31" t="s">
        <v>158</v>
      </c>
      <c r="E66" s="28" t="str">
        <f>DEC2HEX(101)</f>
        <v>65</v>
      </c>
    </row>
    <row r="67" spans="1:5" x14ac:dyDescent="0.25">
      <c r="A67" s="34"/>
      <c r="B67" s="32"/>
      <c r="C67" s="32"/>
      <c r="D67" s="32"/>
      <c r="E67" s="29"/>
    </row>
    <row r="68" spans="1:5" x14ac:dyDescent="0.25">
      <c r="A68" t="s">
        <v>65</v>
      </c>
      <c r="B68" s="31" t="s">
        <v>176</v>
      </c>
      <c r="C68" s="31" t="s">
        <v>119</v>
      </c>
      <c r="D68" s="31" t="s">
        <v>159</v>
      </c>
      <c r="E68" s="28" t="str">
        <f>DEC2HEX(102)</f>
        <v>66</v>
      </c>
    </row>
    <row r="69" spans="1:5" x14ac:dyDescent="0.25">
      <c r="B69" s="32"/>
      <c r="C69" s="32"/>
      <c r="D69" s="32"/>
      <c r="E69" s="29"/>
    </row>
    <row r="70" spans="1:5" x14ac:dyDescent="0.25">
      <c r="A70" t="s">
        <v>65</v>
      </c>
      <c r="B70" s="31" t="s">
        <v>177</v>
      </c>
      <c r="C70" s="31" t="s">
        <v>120</v>
      </c>
      <c r="D70" s="31" t="s">
        <v>160</v>
      </c>
      <c r="E70" s="28" t="s">
        <v>194</v>
      </c>
    </row>
    <row r="71" spans="1:5" x14ac:dyDescent="0.25">
      <c r="B71" s="32"/>
      <c r="C71" s="32"/>
      <c r="D71" s="32"/>
      <c r="E71" s="29"/>
    </row>
    <row r="72" spans="1:5" x14ac:dyDescent="0.25">
      <c r="A72" t="s">
        <v>65</v>
      </c>
      <c r="B72" s="31" t="s">
        <v>178</v>
      </c>
      <c r="C72" s="31" t="s">
        <v>121</v>
      </c>
      <c r="D72" s="31" t="s">
        <v>161</v>
      </c>
      <c r="E72" s="28" t="s">
        <v>195</v>
      </c>
    </row>
    <row r="73" spans="1:5" x14ac:dyDescent="0.25">
      <c r="B73" s="32"/>
      <c r="C73" s="32"/>
      <c r="D73" s="32"/>
      <c r="E73" s="29"/>
    </row>
    <row r="74" spans="1:5" x14ac:dyDescent="0.25">
      <c r="A74" t="s">
        <v>65</v>
      </c>
      <c r="B74" s="31" t="s">
        <v>189</v>
      </c>
      <c r="C74" s="31" t="s">
        <v>187</v>
      </c>
      <c r="D74" s="31" t="s">
        <v>191</v>
      </c>
      <c r="E74" s="28" t="s">
        <v>196</v>
      </c>
    </row>
    <row r="75" spans="1:5" x14ac:dyDescent="0.25">
      <c r="B75" s="32"/>
      <c r="C75" s="32"/>
      <c r="D75" s="32"/>
      <c r="E75" s="29"/>
    </row>
    <row r="76" spans="1:5" x14ac:dyDescent="0.25">
      <c r="A76" t="s">
        <v>65</v>
      </c>
      <c r="B76" s="31" t="s">
        <v>190</v>
      </c>
      <c r="C76" s="31" t="s">
        <v>188</v>
      </c>
      <c r="D76" s="31" t="s">
        <v>192</v>
      </c>
      <c r="E76" s="28" t="s">
        <v>193</v>
      </c>
    </row>
    <row r="77" spans="1:5" x14ac:dyDescent="0.25">
      <c r="B77" s="32"/>
      <c r="C77" s="32"/>
      <c r="D77" s="32"/>
      <c r="E77" s="29"/>
    </row>
    <row r="78" spans="1:5" x14ac:dyDescent="0.25">
      <c r="A78" t="s">
        <v>65</v>
      </c>
      <c r="B78" s="50" t="s">
        <v>233</v>
      </c>
      <c r="C78" s="50" t="s">
        <v>230</v>
      </c>
      <c r="D78" s="50" t="s">
        <v>231</v>
      </c>
      <c r="E78" s="51" t="s">
        <v>232</v>
      </c>
    </row>
    <row r="79" spans="1:5" x14ac:dyDescent="0.25">
      <c r="B79" s="50"/>
      <c r="C79" s="50"/>
      <c r="D79" s="50"/>
      <c r="E79" s="51"/>
    </row>
    <row r="80" spans="1:5" x14ac:dyDescent="0.25">
      <c r="A80" t="s">
        <v>65</v>
      </c>
      <c r="B80" s="54" t="s">
        <v>236</v>
      </c>
      <c r="C80" s="54" t="s">
        <v>234</v>
      </c>
      <c r="D80" s="54" t="s">
        <v>237</v>
      </c>
      <c r="E80" s="52" t="s">
        <v>235</v>
      </c>
    </row>
    <row r="81" spans="1:5" x14ac:dyDescent="0.25">
      <c r="B81" s="55"/>
      <c r="C81" s="35"/>
      <c r="D81" s="35"/>
      <c r="E81" s="53"/>
    </row>
    <row r="82" spans="1:5" x14ac:dyDescent="0.25">
      <c r="A82" s="34" t="s">
        <v>65</v>
      </c>
      <c r="B82" s="69" t="s">
        <v>179</v>
      </c>
      <c r="C82" s="31" t="s">
        <v>162</v>
      </c>
      <c r="D82" s="71"/>
      <c r="E82" s="28" t="str">
        <f>DEC2HEX(112)</f>
        <v>70</v>
      </c>
    </row>
    <row r="83" spans="1:5" x14ac:dyDescent="0.25">
      <c r="B83" s="70"/>
      <c r="C83" s="32"/>
      <c r="D83" s="72"/>
      <c r="E83" s="29"/>
    </row>
    <row r="84" spans="1:5" x14ac:dyDescent="0.25">
      <c r="A84" s="20" t="s">
        <v>65</v>
      </c>
      <c r="B84" s="40" t="s">
        <v>225</v>
      </c>
      <c r="C84" s="40" t="s">
        <v>122</v>
      </c>
      <c r="D84" s="40" t="s">
        <v>163</v>
      </c>
      <c r="E84" s="41" t="str">
        <f>DEC2HEX(800)</f>
        <v>320</v>
      </c>
    </row>
    <row r="85" spans="1:5" x14ac:dyDescent="0.25">
      <c r="A85" s="20"/>
      <c r="B85" s="42"/>
      <c r="C85" s="42"/>
      <c r="D85" s="42"/>
      <c r="E85" s="43"/>
    </row>
    <row r="86" spans="1:5" x14ac:dyDescent="0.25">
      <c r="A86" s="44" t="s">
        <v>65</v>
      </c>
      <c r="B86" s="45" t="s">
        <v>224</v>
      </c>
      <c r="C86" s="45" t="s">
        <v>164</v>
      </c>
      <c r="D86" s="45" t="s">
        <v>165</v>
      </c>
      <c r="E86" s="41" t="str">
        <f>DEC2HEX(801)</f>
        <v>321</v>
      </c>
    </row>
    <row r="87" spans="1:5" x14ac:dyDescent="0.25">
      <c r="A87" s="44"/>
      <c r="B87" s="46"/>
      <c r="C87" s="46"/>
      <c r="D87" s="46"/>
      <c r="E87" s="43"/>
    </row>
    <row r="88" spans="1:5" x14ac:dyDescent="0.25">
      <c r="A88" s="34" t="s">
        <v>65</v>
      </c>
      <c r="B88" s="27" t="s">
        <v>166</v>
      </c>
      <c r="C88" s="27" t="s">
        <v>123</v>
      </c>
      <c r="D88" s="27" t="s">
        <v>167</v>
      </c>
      <c r="E88" s="28" t="str">
        <f>DEC2HEX(802)</f>
        <v>322</v>
      </c>
    </row>
    <row r="89" spans="1:5" x14ac:dyDescent="0.25">
      <c r="A89" s="34"/>
      <c r="B89" s="33"/>
      <c r="C89" s="33"/>
      <c r="D89" s="33"/>
      <c r="E89" s="29"/>
    </row>
    <row r="90" spans="1:5" x14ac:dyDescent="0.25">
      <c r="A90" s="34" t="s">
        <v>65</v>
      </c>
      <c r="B90" s="27" t="s">
        <v>20</v>
      </c>
      <c r="C90" s="27" t="s">
        <v>125</v>
      </c>
      <c r="D90" s="27" t="s">
        <v>168</v>
      </c>
      <c r="E90" s="28" t="str">
        <f>DEC2HEX(899)</f>
        <v>383</v>
      </c>
    </row>
    <row r="91" spans="1:5" x14ac:dyDescent="0.25">
      <c r="A91" s="34"/>
      <c r="B91" s="33"/>
      <c r="C91" s="33"/>
      <c r="D91" s="33"/>
      <c r="E91" s="29"/>
    </row>
    <row r="92" spans="1:5" x14ac:dyDescent="0.25">
      <c r="A92" t="s">
        <v>93</v>
      </c>
      <c r="B92" s="7" t="s">
        <v>21</v>
      </c>
      <c r="C92" s="7" t="s">
        <v>124</v>
      </c>
      <c r="D92" s="7" t="s">
        <v>48</v>
      </c>
      <c r="E92" s="28" t="str">
        <f>DEC2HEX(1024)</f>
        <v>400</v>
      </c>
    </row>
    <row r="93" spans="1:5" x14ac:dyDescent="0.25">
      <c r="B93" s="8"/>
      <c r="C93" s="8"/>
      <c r="D93" s="8"/>
      <c r="E93" s="29"/>
    </row>
    <row r="94" spans="1:5" x14ac:dyDescent="0.25">
      <c r="A94" s="20" t="s">
        <v>93</v>
      </c>
      <c r="B94" s="22" t="s">
        <v>79</v>
      </c>
      <c r="C94" s="7" t="s">
        <v>126</v>
      </c>
      <c r="D94" s="21"/>
      <c r="E94" s="28" t="str">
        <f>DEC2HEX(1028)</f>
        <v>404</v>
      </c>
    </row>
    <row r="95" spans="1:5" x14ac:dyDescent="0.25">
      <c r="A95" s="20"/>
      <c r="B95" s="23"/>
      <c r="C95" s="8"/>
      <c r="D95" s="21"/>
      <c r="E95" s="29"/>
    </row>
    <row r="96" spans="1:5" x14ac:dyDescent="0.25">
      <c r="A96" s="20" t="s">
        <v>93</v>
      </c>
      <c r="B96" s="7" t="s">
        <v>80</v>
      </c>
      <c r="C96" s="7" t="s">
        <v>127</v>
      </c>
      <c r="D96" s="21"/>
      <c r="E96" s="28" t="str">
        <f>DEC2HEX(1032)</f>
        <v>408</v>
      </c>
    </row>
    <row r="97" spans="1:7" x14ac:dyDescent="0.25">
      <c r="A97" s="20"/>
      <c r="B97" s="8"/>
      <c r="C97" s="8"/>
      <c r="D97" s="21"/>
      <c r="E97" s="29"/>
    </row>
    <row r="98" spans="1:7" x14ac:dyDescent="0.25">
      <c r="A98" s="20" t="s">
        <v>93</v>
      </c>
      <c r="B98" s="7" t="s">
        <v>83</v>
      </c>
      <c r="C98" s="7" t="s">
        <v>130</v>
      </c>
      <c r="D98" s="21"/>
      <c r="E98" s="28" t="str">
        <f>DEC2HEX(1033)</f>
        <v>409</v>
      </c>
    </row>
    <row r="99" spans="1:7" x14ac:dyDescent="0.25">
      <c r="A99" s="20"/>
      <c r="B99" s="8"/>
      <c r="C99" s="8"/>
      <c r="D99" s="21"/>
      <c r="E99" s="29"/>
    </row>
    <row r="100" spans="1:7" x14ac:dyDescent="0.25">
      <c r="A100" s="20" t="s">
        <v>93</v>
      </c>
      <c r="B100" s="7" t="s">
        <v>84</v>
      </c>
      <c r="C100" s="7" t="s">
        <v>131</v>
      </c>
      <c r="D100" s="21"/>
      <c r="E100" s="28" t="str">
        <f>DEC2HEX(1034)</f>
        <v>40A</v>
      </c>
    </row>
    <row r="101" spans="1:7" x14ac:dyDescent="0.25">
      <c r="A101" s="20"/>
      <c r="B101" s="8"/>
      <c r="C101" s="8"/>
      <c r="D101" s="21"/>
      <c r="E101" s="29"/>
    </row>
    <row r="102" spans="1:7" x14ac:dyDescent="0.25">
      <c r="A102" s="20" t="s">
        <v>93</v>
      </c>
      <c r="B102" s="7" t="s">
        <v>85</v>
      </c>
      <c r="C102" s="7" t="s">
        <v>132</v>
      </c>
      <c r="D102" s="21"/>
      <c r="E102" s="28" t="str">
        <f>DEC2HEX(1035)</f>
        <v>40B</v>
      </c>
    </row>
    <row r="103" spans="1:7" x14ac:dyDescent="0.25">
      <c r="A103" s="20"/>
      <c r="B103" s="8"/>
      <c r="C103" s="8"/>
      <c r="D103" s="21"/>
      <c r="E103" s="29"/>
    </row>
    <row r="104" spans="1:7" x14ac:dyDescent="0.25">
      <c r="A104" s="20" t="s">
        <v>93</v>
      </c>
      <c r="B104" s="7" t="s">
        <v>86</v>
      </c>
      <c r="C104" s="7" t="s">
        <v>133</v>
      </c>
      <c r="D104" s="21"/>
      <c r="E104" s="28" t="str">
        <f>DEC2HEX(1038)</f>
        <v>40E</v>
      </c>
    </row>
    <row r="105" spans="1:7" x14ac:dyDescent="0.25">
      <c r="A105" s="20"/>
      <c r="B105" s="8"/>
      <c r="C105" s="8"/>
      <c r="D105" s="21"/>
      <c r="E105" s="29"/>
    </row>
    <row r="106" spans="1:7" x14ac:dyDescent="0.25">
      <c r="A106" s="20" t="s">
        <v>93</v>
      </c>
      <c r="B106" s="7" t="s">
        <v>87</v>
      </c>
      <c r="C106" s="7" t="s">
        <v>134</v>
      </c>
      <c r="D106" s="21"/>
      <c r="E106" s="28" t="str">
        <f>DEC2HEX(1039)</f>
        <v>40F</v>
      </c>
    </row>
    <row r="107" spans="1:7" x14ac:dyDescent="0.25">
      <c r="A107" s="20"/>
      <c r="B107" s="8"/>
      <c r="C107" s="8"/>
      <c r="D107" s="21"/>
      <c r="E107" s="29"/>
      <c r="F107" s="6"/>
    </row>
    <row r="108" spans="1:7" x14ac:dyDescent="0.25">
      <c r="A108" s="20" t="s">
        <v>93</v>
      </c>
      <c r="B108" s="7" t="s">
        <v>88</v>
      </c>
      <c r="C108" s="7" t="s">
        <v>135</v>
      </c>
      <c r="D108" s="21"/>
      <c r="E108" s="28" t="str">
        <f>DEC2HEX(1040)</f>
        <v>410</v>
      </c>
      <c r="G108" s="6"/>
    </row>
    <row r="109" spans="1:7" x14ac:dyDescent="0.25">
      <c r="A109" s="20"/>
      <c r="B109" s="8"/>
      <c r="C109" s="8"/>
      <c r="D109" s="21"/>
      <c r="E109" s="29"/>
    </row>
    <row r="110" spans="1:7" x14ac:dyDescent="0.25">
      <c r="A110" s="20" t="s">
        <v>93</v>
      </c>
      <c r="B110" s="7" t="s">
        <v>89</v>
      </c>
      <c r="C110" s="7" t="s">
        <v>136</v>
      </c>
      <c r="D110" s="21"/>
      <c r="E110" s="28" t="str">
        <f>DEC2HEX(1042)</f>
        <v>412</v>
      </c>
    </row>
    <row r="111" spans="1:7" x14ac:dyDescent="0.25">
      <c r="A111" s="20"/>
      <c r="B111" s="8"/>
      <c r="C111" s="8"/>
      <c r="D111" s="21"/>
      <c r="E111" s="29"/>
      <c r="G111" s="2"/>
    </row>
    <row r="112" spans="1:7" x14ac:dyDescent="0.25">
      <c r="A112" t="s">
        <v>52</v>
      </c>
      <c r="B112" s="7" t="s">
        <v>81</v>
      </c>
      <c r="C112" s="7" t="s">
        <v>128</v>
      </c>
      <c r="D112" s="18"/>
      <c r="E112" s="28" t="str">
        <f>DEC2HEX(1536)</f>
        <v>600</v>
      </c>
      <c r="G112" s="2"/>
    </row>
    <row r="113" spans="1:7" x14ac:dyDescent="0.25">
      <c r="B113" s="8"/>
      <c r="C113" s="8"/>
      <c r="D113" s="18"/>
      <c r="E113" s="29"/>
      <c r="G113" s="2"/>
    </row>
    <row r="114" spans="1:7" x14ac:dyDescent="0.25">
      <c r="A114" t="s">
        <v>183</v>
      </c>
      <c r="B114" s="5" t="s">
        <v>185</v>
      </c>
      <c r="C114" s="5" t="s">
        <v>181</v>
      </c>
      <c r="D114" s="35"/>
      <c r="E114" s="36" t="str">
        <f>DEC2HEX(1792)</f>
        <v>700</v>
      </c>
      <c r="G114" s="2"/>
    </row>
    <row r="115" spans="1:7" x14ac:dyDescent="0.25">
      <c r="B115" s="5"/>
      <c r="C115" s="5"/>
      <c r="D115" s="18"/>
      <c r="E115" s="37"/>
      <c r="G115" s="2"/>
    </row>
    <row r="116" spans="1:7" x14ac:dyDescent="0.25">
      <c r="A116" t="s">
        <v>183</v>
      </c>
      <c r="B116" s="5" t="s">
        <v>186</v>
      </c>
      <c r="C116" s="5" t="s">
        <v>182</v>
      </c>
      <c r="D116" s="18"/>
      <c r="E116" s="36" t="str">
        <f>DEC2HEX(1793)</f>
        <v>701</v>
      </c>
      <c r="G116" s="2"/>
    </row>
    <row r="117" spans="1:7" x14ac:dyDescent="0.25">
      <c r="B117" s="5"/>
      <c r="C117" s="5"/>
      <c r="D117" s="18"/>
      <c r="E117" s="37"/>
      <c r="G117" s="2"/>
    </row>
    <row r="118" spans="1:7" x14ac:dyDescent="0.25">
      <c r="A118" s="20" t="s">
        <v>93</v>
      </c>
      <c r="B118" s="7" t="s">
        <v>82</v>
      </c>
      <c r="C118" s="7" t="s">
        <v>129</v>
      </c>
      <c r="D118" s="25" t="s">
        <v>49</v>
      </c>
      <c r="E118" s="28" t="str">
        <f>DEC2HEX(2048)</f>
        <v>800</v>
      </c>
      <c r="G118" s="2"/>
    </row>
    <row r="119" spans="1:7" x14ac:dyDescent="0.25">
      <c r="A119" s="20"/>
      <c r="B119" s="8"/>
      <c r="C119" s="8"/>
      <c r="D119" s="25"/>
      <c r="E119" s="29"/>
    </row>
    <row r="120" spans="1:7" x14ac:dyDescent="0.25">
      <c r="A120" s="20" t="s">
        <v>93</v>
      </c>
      <c r="B120" s="7" t="s">
        <v>90</v>
      </c>
      <c r="C120" s="7" t="s">
        <v>137</v>
      </c>
      <c r="D120" s="7"/>
      <c r="E120" s="28" t="str">
        <f>DEC2HEX(3073)</f>
        <v>C01</v>
      </c>
    </row>
    <row r="121" spans="1:7" x14ac:dyDescent="0.25">
      <c r="B121" s="8"/>
      <c r="C121" s="8"/>
      <c r="D121" s="8"/>
      <c r="E121" s="29"/>
    </row>
    <row r="122" spans="1:7" x14ac:dyDescent="0.25">
      <c r="B122" s="5"/>
    </row>
    <row r="134" spans="2:2" ht="20.399999999999999" x14ac:dyDescent="0.35">
      <c r="B134" s="3"/>
    </row>
    <row r="138" spans="2:2" ht="20.399999999999999" x14ac:dyDescent="0.35">
      <c r="B138" s="4"/>
    </row>
    <row r="139" spans="2:2" ht="20.399999999999999" x14ac:dyDescent="0.35">
      <c r="B139" s="4"/>
    </row>
    <row r="140" spans="2:2" ht="20.399999999999999" x14ac:dyDescent="0.35">
      <c r="B140" s="4"/>
    </row>
    <row r="144" spans="2:2" ht="20.399999999999999" x14ac:dyDescent="0.35">
      <c r="B144" s="4"/>
    </row>
    <row r="145" spans="2:2" ht="20.399999999999999" x14ac:dyDescent="0.35">
      <c r="B145" s="4"/>
    </row>
    <row r="146" spans="2:2" ht="20.399999999999999" x14ac:dyDescent="0.35">
      <c r="B146" s="4"/>
    </row>
    <row r="149" spans="2:2" ht="20.399999999999999" x14ac:dyDescent="0.35">
      <c r="B149" s="4"/>
    </row>
    <row r="150" spans="2:2" ht="20.399999999999999" x14ac:dyDescent="0.35">
      <c r="B150" s="4"/>
    </row>
    <row r="151" spans="2:2" ht="20.399999999999999" x14ac:dyDescent="0.35">
      <c r="B151" s="4"/>
    </row>
    <row r="154" spans="2:2" ht="20.399999999999999" x14ac:dyDescent="0.35">
      <c r="B154" s="4"/>
    </row>
    <row r="155" spans="2:2" ht="20.399999999999999" x14ac:dyDescent="0.35">
      <c r="B155" s="4"/>
    </row>
    <row r="156" spans="2:2" ht="20.399999999999999" x14ac:dyDescent="0.35">
      <c r="B156" s="4"/>
    </row>
    <row r="159" spans="2:2" ht="20.399999999999999" x14ac:dyDescent="0.35">
      <c r="B159" s="4"/>
    </row>
    <row r="160" spans="2:2" ht="20.399999999999999" x14ac:dyDescent="0.35">
      <c r="B160" s="4"/>
    </row>
    <row r="161" spans="2:2" ht="20.399999999999999" x14ac:dyDescent="0.35">
      <c r="B161" s="4"/>
    </row>
  </sheetData>
  <mergeCells count="3">
    <mergeCell ref="D28:D29"/>
    <mergeCell ref="B82:B83"/>
    <mergeCell ref="D82:D83"/>
  </mergeCells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C19" sqref="C19"/>
    </sheetView>
  </sheetViews>
  <sheetFormatPr defaultRowHeight="13.2" x14ac:dyDescent="0.25"/>
  <cols>
    <col min="1" max="1" width="19.88671875" bestFit="1" customWidth="1"/>
    <col min="2" max="2" width="17.33203125" bestFit="1" customWidth="1"/>
    <col min="3" max="3" width="29.6640625" bestFit="1" customWidth="1"/>
    <col min="4" max="6" width="20.44140625" bestFit="1" customWidth="1"/>
  </cols>
  <sheetData>
    <row r="1" spans="1:6" ht="17.399999999999999" x14ac:dyDescent="0.3">
      <c r="A1" s="19" t="s">
        <v>72</v>
      </c>
    </row>
    <row r="2" spans="1:6" x14ac:dyDescent="0.25">
      <c r="B2" s="9" t="s">
        <v>71</v>
      </c>
      <c r="D2" s="64" t="s">
        <v>201</v>
      </c>
      <c r="E2" s="64" t="s">
        <v>202</v>
      </c>
      <c r="F2" s="9" t="s">
        <v>215</v>
      </c>
    </row>
    <row r="3" spans="1:6" x14ac:dyDescent="0.25">
      <c r="A3" s="16" t="s">
        <v>54</v>
      </c>
      <c r="B3" s="16" t="s">
        <v>55</v>
      </c>
      <c r="C3" s="16" t="s">
        <v>180</v>
      </c>
      <c r="D3" s="17" t="s">
        <v>67</v>
      </c>
      <c r="E3" s="17" t="s">
        <v>67</v>
      </c>
      <c r="F3" s="17" t="s">
        <v>67</v>
      </c>
    </row>
    <row r="4" spans="1:6" x14ac:dyDescent="0.25">
      <c r="A4" s="63" t="s">
        <v>286</v>
      </c>
      <c r="B4" s="24" t="s">
        <v>219</v>
      </c>
      <c r="C4" s="24" t="s">
        <v>216</v>
      </c>
      <c r="D4" s="17" t="s">
        <v>200</v>
      </c>
      <c r="E4" s="17" t="s">
        <v>218</v>
      </c>
      <c r="F4" s="17" t="s">
        <v>223</v>
      </c>
    </row>
    <row r="5" spans="1:6" x14ac:dyDescent="0.25">
      <c r="A5" s="63" t="s">
        <v>286</v>
      </c>
      <c r="B5" s="24" t="s">
        <v>221</v>
      </c>
      <c r="C5" s="24" t="s">
        <v>217</v>
      </c>
      <c r="D5" s="17" t="s">
        <v>220</v>
      </c>
      <c r="E5" s="17" t="s">
        <v>203</v>
      </c>
      <c r="F5" s="17" t="s">
        <v>222</v>
      </c>
    </row>
    <row r="6" spans="1:6" x14ac:dyDescent="0.25">
      <c r="A6" s="63" t="s">
        <v>286</v>
      </c>
      <c r="B6" s="24" t="s">
        <v>199</v>
      </c>
      <c r="C6" s="24" t="s">
        <v>198</v>
      </c>
      <c r="D6" s="17" t="s">
        <v>204</v>
      </c>
      <c r="E6" s="17" t="s">
        <v>197</v>
      </c>
      <c r="F6" s="17" t="s">
        <v>214</v>
      </c>
    </row>
    <row r="7" spans="1:6" x14ac:dyDescent="0.25">
      <c r="A7" s="63" t="s">
        <v>287</v>
      </c>
      <c r="B7" s="24" t="s">
        <v>138</v>
      </c>
      <c r="C7" s="24" t="s">
        <v>56</v>
      </c>
      <c r="D7" s="17" t="s">
        <v>205</v>
      </c>
      <c r="E7" s="17" t="s">
        <v>206</v>
      </c>
      <c r="F7" s="17" t="s">
        <v>57</v>
      </c>
    </row>
    <row r="8" spans="1:6" x14ac:dyDescent="0.25">
      <c r="A8" s="18" t="s">
        <v>68</v>
      </c>
      <c r="B8" s="24" t="s">
        <v>140</v>
      </c>
      <c r="C8" s="24" t="s">
        <v>58</v>
      </c>
      <c r="D8" s="17" t="s">
        <v>207</v>
      </c>
      <c r="E8" s="17" t="s">
        <v>208</v>
      </c>
      <c r="F8" s="17" t="s">
        <v>59</v>
      </c>
    </row>
    <row r="9" spans="1:6" x14ac:dyDescent="0.25">
      <c r="A9" s="18" t="s">
        <v>69</v>
      </c>
      <c r="B9" s="24" t="s">
        <v>139</v>
      </c>
      <c r="C9" s="24" t="s">
        <v>184</v>
      </c>
      <c r="D9" s="17" t="s">
        <v>209</v>
      </c>
      <c r="E9" s="17" t="s">
        <v>210</v>
      </c>
      <c r="F9" s="17" t="s">
        <v>241</v>
      </c>
    </row>
    <row r="10" spans="1:6" x14ac:dyDescent="0.25">
      <c r="A10" s="63" t="s">
        <v>287</v>
      </c>
      <c r="B10" s="24" t="s">
        <v>141</v>
      </c>
      <c r="C10" s="24" t="s">
        <v>60</v>
      </c>
      <c r="D10" s="17" t="s">
        <v>49</v>
      </c>
      <c r="E10" s="17" t="s">
        <v>211</v>
      </c>
      <c r="F10" s="17" t="s">
        <v>61</v>
      </c>
    </row>
    <row r="11" spans="1:6" x14ac:dyDescent="0.25">
      <c r="A11" s="18" t="s">
        <v>70</v>
      </c>
      <c r="B11" s="24" t="s">
        <v>142</v>
      </c>
      <c r="C11" s="24" t="s">
        <v>62</v>
      </c>
      <c r="D11" s="17" t="s">
        <v>212</v>
      </c>
      <c r="E11" s="17" t="s">
        <v>213</v>
      </c>
      <c r="F11" s="17" t="s">
        <v>63</v>
      </c>
    </row>
    <row r="12" spans="1:6" x14ac:dyDescent="0.25">
      <c r="A12" s="21" t="s">
        <v>229</v>
      </c>
      <c r="B12" s="47" t="s">
        <v>228</v>
      </c>
      <c r="C12" s="24" t="s">
        <v>227</v>
      </c>
      <c r="D12" s="48" t="s">
        <v>226</v>
      </c>
      <c r="E12" s="49" t="s">
        <v>245</v>
      </c>
      <c r="F12" s="48" t="s">
        <v>240</v>
      </c>
    </row>
    <row r="13" spans="1:6" x14ac:dyDescent="0.25">
      <c r="A13" s="21" t="s">
        <v>238</v>
      </c>
      <c r="B13" s="18" t="s">
        <v>242</v>
      </c>
      <c r="C13" s="24" t="s">
        <v>243</v>
      </c>
      <c r="D13" s="56" t="s">
        <v>239</v>
      </c>
      <c r="E13" s="56" t="s">
        <v>244</v>
      </c>
      <c r="F13" s="56" t="s">
        <v>251</v>
      </c>
    </row>
    <row r="14" spans="1:6" x14ac:dyDescent="0.25">
      <c r="A14" s="21" t="s">
        <v>246</v>
      </c>
      <c r="B14" s="18" t="s">
        <v>247</v>
      </c>
      <c r="C14" s="24" t="s">
        <v>250</v>
      </c>
      <c r="D14" s="17" t="s">
        <v>248</v>
      </c>
      <c r="E14" s="17" t="s">
        <v>249</v>
      </c>
      <c r="F14" s="17" t="s">
        <v>252</v>
      </c>
    </row>
    <row r="15" spans="1:6" x14ac:dyDescent="0.25">
      <c r="A15" s="21" t="s">
        <v>258</v>
      </c>
      <c r="B15" s="47" t="s">
        <v>253</v>
      </c>
      <c r="C15" s="47" t="s">
        <v>254</v>
      </c>
      <c r="D15" s="17" t="s">
        <v>255</v>
      </c>
      <c r="E15" s="17" t="s">
        <v>256</v>
      </c>
      <c r="F15" s="17" t="s">
        <v>257</v>
      </c>
    </row>
    <row r="16" spans="1:6" x14ac:dyDescent="0.25">
      <c r="A16" s="21" t="s">
        <v>261</v>
      </c>
      <c r="B16" s="21" t="s">
        <v>259</v>
      </c>
      <c r="C16" s="47" t="s">
        <v>260</v>
      </c>
      <c r="D16" s="48" t="s">
        <v>264</v>
      </c>
      <c r="E16" s="17" t="s">
        <v>265</v>
      </c>
      <c r="F16" s="48" t="s">
        <v>274</v>
      </c>
    </row>
    <row r="17" spans="1:6" x14ac:dyDescent="0.25">
      <c r="A17" s="18" t="s">
        <v>261</v>
      </c>
      <c r="B17" s="21" t="s">
        <v>262</v>
      </c>
      <c r="C17" s="47" t="s">
        <v>263</v>
      </c>
      <c r="D17" s="48" t="s">
        <v>266</v>
      </c>
      <c r="E17" s="17" t="s">
        <v>267</v>
      </c>
      <c r="F17" s="17" t="s">
        <v>275</v>
      </c>
    </row>
    <row r="18" spans="1:6" x14ac:dyDescent="0.25">
      <c r="A18" s="18" t="s">
        <v>261</v>
      </c>
      <c r="B18" s="21" t="s">
        <v>304</v>
      </c>
      <c r="C18" s="47" t="s">
        <v>305</v>
      </c>
      <c r="D18" s="48" t="s">
        <v>306</v>
      </c>
      <c r="E18" s="17" t="s">
        <v>307</v>
      </c>
      <c r="F18" s="17" t="s">
        <v>308</v>
      </c>
    </row>
    <row r="19" spans="1:6" x14ac:dyDescent="0.25">
      <c r="A19" s="21" t="s">
        <v>268</v>
      </c>
      <c r="B19" s="47" t="s">
        <v>273</v>
      </c>
      <c r="C19" s="47" t="s">
        <v>271</v>
      </c>
      <c r="D19" s="17" t="s">
        <v>269</v>
      </c>
      <c r="E19" s="17" t="s">
        <v>270</v>
      </c>
      <c r="F19" s="17" t="s">
        <v>272</v>
      </c>
    </row>
    <row r="20" spans="1:6" x14ac:dyDescent="0.25">
      <c r="A20" s="21" t="s">
        <v>276</v>
      </c>
      <c r="B20" s="47" t="s">
        <v>277</v>
      </c>
      <c r="C20" s="47" t="s">
        <v>278</v>
      </c>
      <c r="D20" s="17" t="s">
        <v>279</v>
      </c>
      <c r="E20" s="17" t="s">
        <v>280</v>
      </c>
      <c r="F20" s="17" t="s">
        <v>289</v>
      </c>
    </row>
    <row r="21" spans="1:6" ht="15.6" x14ac:dyDescent="0.3">
      <c r="A21" s="61" t="s">
        <v>281</v>
      </c>
      <c r="B21" s="62" t="s">
        <v>282</v>
      </c>
      <c r="C21" s="62" t="s">
        <v>283</v>
      </c>
      <c r="D21" s="17" t="s">
        <v>284</v>
      </c>
      <c r="E21" s="17" t="s">
        <v>285</v>
      </c>
      <c r="F21" s="17" t="s">
        <v>288</v>
      </c>
    </row>
    <row r="22" spans="1:6" x14ac:dyDescent="0.25">
      <c r="A22" s="18" t="s">
        <v>295</v>
      </c>
      <c r="B22" s="62" t="s">
        <v>290</v>
      </c>
      <c r="C22" s="62" t="s">
        <v>291</v>
      </c>
      <c r="D22" s="24" t="s">
        <v>292</v>
      </c>
      <c r="E22" s="24" t="s">
        <v>293</v>
      </c>
      <c r="F22" s="65" t="s">
        <v>294</v>
      </c>
    </row>
    <row r="23" spans="1:6" x14ac:dyDescent="0.25">
      <c r="A23" s="21" t="s">
        <v>296</v>
      </c>
      <c r="B23" s="62" t="s">
        <v>297</v>
      </c>
      <c r="C23" s="62" t="s">
        <v>300</v>
      </c>
      <c r="D23" s="24" t="s">
        <v>298</v>
      </c>
      <c r="E23" s="24" t="s">
        <v>299</v>
      </c>
      <c r="F23" s="24" t="s">
        <v>312</v>
      </c>
    </row>
    <row r="24" spans="1:6" x14ac:dyDescent="0.25">
      <c r="A24" s="18" t="s">
        <v>301</v>
      </c>
      <c r="B24" s="21" t="s">
        <v>302</v>
      </c>
      <c r="C24" s="47" t="s">
        <v>303</v>
      </c>
      <c r="D24" s="24" t="s">
        <v>309</v>
      </c>
      <c r="E24" s="24" t="s">
        <v>310</v>
      </c>
      <c r="F24" s="24" t="s">
        <v>311</v>
      </c>
    </row>
    <row r="25" spans="1:6" x14ac:dyDescent="0.25">
      <c r="A25" s="58"/>
      <c r="B25" s="60"/>
      <c r="C25" s="59"/>
    </row>
    <row r="26" spans="1:6" x14ac:dyDescent="0.25">
      <c r="A26" s="66"/>
      <c r="B26" s="66"/>
      <c r="C26" s="59"/>
    </row>
    <row r="27" spans="1:6" x14ac:dyDescent="0.25">
      <c r="A27" t="s">
        <v>73</v>
      </c>
      <c r="E27" s="38"/>
    </row>
    <row r="28" spans="1:6" x14ac:dyDescent="0.25">
      <c r="E28" s="57"/>
    </row>
    <row r="29" spans="1:6" x14ac:dyDescent="0.25">
      <c r="A29" s="9" t="s">
        <v>74</v>
      </c>
      <c r="E29" s="39"/>
    </row>
    <row r="30" spans="1:6" x14ac:dyDescent="0.25">
      <c r="A30" t="s">
        <v>143</v>
      </c>
    </row>
    <row r="31" spans="1:6" x14ac:dyDescent="0.25">
      <c r="A31" t="s">
        <v>75</v>
      </c>
    </row>
    <row r="32" spans="1:6" x14ac:dyDescent="0.25">
      <c r="A32" s="2" t="s">
        <v>76</v>
      </c>
      <c r="E32" s="39"/>
    </row>
    <row r="33" spans="1:1" x14ac:dyDescent="0.25">
      <c r="A33" s="2" t="s">
        <v>77</v>
      </c>
    </row>
    <row r="34" spans="1:1" x14ac:dyDescent="0.25">
      <c r="A34" s="2" t="s">
        <v>78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SPC</vt:lpstr>
      <vt:lpstr>overview</vt:lpstr>
    </vt:vector>
  </TitlesOfParts>
  <Company>Landsími Íslands hf.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anna.si</cp:lastModifiedBy>
  <cp:lastPrinted>2005-08-09T14:14:56Z</cp:lastPrinted>
  <dcterms:created xsi:type="dcterms:W3CDTF">2000-10-03T16:37:16Z</dcterms:created>
  <dcterms:modified xsi:type="dcterms:W3CDTF">2014-01-20T22:12:16Z</dcterms:modified>
</cp:coreProperties>
</file>